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Лист1!$A$1:$F$115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2" i="1"/>
  <c r="F13" i="1"/>
  <c r="F14" i="1"/>
  <c r="F15" i="1"/>
  <c r="F16" i="1"/>
  <c r="F17" i="1"/>
  <c r="F18" i="1"/>
  <c r="F19" i="1"/>
  <c r="F20" i="1"/>
  <c r="F23" i="1"/>
  <c r="F24" i="1"/>
  <c r="F26" i="1"/>
  <c r="F27" i="1"/>
  <c r="F28" i="1"/>
  <c r="F29" i="1"/>
  <c r="F30" i="1"/>
  <c r="F31" i="1"/>
  <c r="F32" i="1"/>
  <c r="F35" i="1"/>
  <c r="F36" i="1"/>
  <c r="F37" i="1"/>
  <c r="F38" i="1"/>
  <c r="F59" i="1"/>
  <c r="F60" i="1"/>
  <c r="F61" i="1"/>
  <c r="F63" i="1"/>
  <c r="F64" i="1"/>
  <c r="F65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2" i="1"/>
  <c r="F83" i="1"/>
  <c r="F84" i="1"/>
  <c r="F85" i="1"/>
  <c r="F86" i="1"/>
  <c r="F87" i="1"/>
  <c r="F102" i="1"/>
  <c r="F104" i="1"/>
  <c r="F106" i="1"/>
  <c r="F108" i="1"/>
  <c r="F109" i="1"/>
  <c r="F111" i="1"/>
  <c r="F112" i="1"/>
  <c r="F113" i="1"/>
  <c r="F114" i="1"/>
  <c r="F115" i="1"/>
  <c r="E9" i="1"/>
  <c r="E10" i="1"/>
  <c r="E12" i="1"/>
  <c r="E13" i="1"/>
  <c r="E14" i="1"/>
  <c r="E15" i="1"/>
  <c r="E16" i="1"/>
  <c r="E18" i="1"/>
  <c r="E19" i="1"/>
  <c r="E20" i="1"/>
  <c r="E23" i="1"/>
  <c r="E24" i="1"/>
  <c r="E26" i="1"/>
  <c r="E27" i="1"/>
  <c r="E28" i="1"/>
  <c r="E29" i="1"/>
  <c r="E30" i="1"/>
  <c r="E31" i="1"/>
  <c r="E32" i="1"/>
  <c r="E35" i="1"/>
  <c r="E36" i="1"/>
  <c r="E37" i="1"/>
  <c r="E38" i="1"/>
  <c r="E59" i="1"/>
  <c r="E60" i="1"/>
  <c r="E61" i="1"/>
  <c r="E63" i="1"/>
  <c r="E64" i="1"/>
  <c r="E65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2" i="1"/>
  <c r="E83" i="1"/>
  <c r="E84" i="1"/>
  <c r="E85" i="1"/>
  <c r="E86" i="1"/>
  <c r="E87" i="1"/>
  <c r="E102" i="1"/>
  <c r="E104" i="1"/>
  <c r="E106" i="1"/>
  <c r="E108" i="1"/>
  <c r="E109" i="1"/>
  <c r="E111" i="1"/>
  <c r="E112" i="1"/>
  <c r="E113" i="1"/>
  <c r="E114" i="1"/>
  <c r="E115" i="1"/>
  <c r="B11" i="1"/>
  <c r="B8" i="1"/>
  <c r="B7" i="1" s="1"/>
  <c r="B62" i="1"/>
  <c r="B81" i="1"/>
  <c r="B105" i="1"/>
  <c r="B107" i="1"/>
  <c r="B110" i="1"/>
  <c r="B104" i="1"/>
  <c r="B103" i="1" s="1"/>
  <c r="D8" i="1"/>
  <c r="D11" i="1"/>
  <c r="D110" i="1"/>
  <c r="D107" i="1"/>
  <c r="D105" i="1"/>
  <c r="D103" i="1"/>
  <c r="D81" i="1"/>
  <c r="D62" i="1"/>
  <c r="F105" i="1" l="1"/>
  <c r="E11" i="1"/>
  <c r="B6" i="1"/>
  <c r="D7" i="1"/>
  <c r="C110" i="1"/>
  <c r="C105" i="1"/>
  <c r="E105" i="1" s="1"/>
  <c r="C107" i="1"/>
  <c r="F107" i="1" s="1"/>
  <c r="C103" i="1"/>
  <c r="E103" i="1" s="1"/>
  <c r="C81" i="1"/>
  <c r="E81" i="1" s="1"/>
  <c r="C62" i="1"/>
  <c r="F62" i="1" s="1"/>
  <c r="C11" i="1"/>
  <c r="F11" i="1" s="1"/>
  <c r="F103" i="1" l="1"/>
  <c r="E110" i="1"/>
  <c r="F110" i="1"/>
  <c r="E62" i="1"/>
  <c r="D6" i="1"/>
  <c r="E107" i="1"/>
  <c r="F81" i="1"/>
  <c r="C8" i="1"/>
  <c r="C7" i="1" l="1"/>
  <c r="E8" i="1"/>
  <c r="F8" i="1"/>
  <c r="C6" i="1" l="1"/>
  <c r="E7" i="1"/>
  <c r="F7" i="1"/>
  <c r="E6" i="1" l="1"/>
  <c r="F6" i="1"/>
</calcChain>
</file>

<file path=xl/sharedStrings.xml><?xml version="1.0" encoding="utf-8"?>
<sst xmlns="http://schemas.openxmlformats.org/spreadsheetml/2006/main" count="119" uniqueCount="119">
  <si>
    <t>Информация об объемах безвозмездных поступлений                                                                                                                              в республиканский бюджет Республики Дагестан за 2017 год</t>
  </si>
  <si>
    <t xml:space="preserve">Наименование показателя </t>
  </si>
  <si>
    <t>Закон о бюджете на 2017 год,                             тыс. рублей</t>
  </si>
  <si>
    <t>Исполнено в 2017 году</t>
  </si>
  <si>
    <t>тыс. рублей</t>
  </si>
  <si>
    <t xml:space="preserve">в % </t>
  </si>
  <si>
    <t>Отклонение, тыс. рублей</t>
  </si>
  <si>
    <t>Фактически исполнено за 2016 год,                                тыс. рублей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</si>
  <si>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</si>
  <si>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</si>
  <si>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</si>
  <si>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</si>
  <si>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</si>
  <si>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</si>
  <si>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</si>
  <si>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</si>
  <si>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</si>
  <si>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</si>
  <si>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</si>
  <si>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Дотации бюджетам бюджетной системы Российской Федерации</t>
  </si>
  <si>
    <t>Субсидии бюджетам на реализацию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</si>
  <si>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</si>
  <si>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</si>
  <si>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</si>
  <si>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на поддержку региональных проектов в сфере информационных технологий</t>
  </si>
  <si>
    <t>Субсидии бюджетам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</si>
  <si>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</si>
  <si>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</si>
  <si>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</si>
  <si>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</si>
  <si>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</si>
  <si>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на поддержку творческой деятельности и техническое оснащение детских и кукольных театров</t>
  </si>
  <si>
    <t>Субсидия бюджетам на поддержку отрасли культуры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</si>
  <si>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</si>
  <si>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на мероприятия по социально-экономическому развитию субъектов Российской Федерации, входящих в состав Северо-Кавказского федерального округа</t>
  </si>
  <si>
    <t>Субсидии бюджетам на 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</si>
  <si>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</si>
  <si>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</si>
  <si>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</si>
  <si>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</si>
  <si>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возмещение части процентной ставки по инвестиционным кредитам (займам) в агропромышленном комплексе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</si>
  <si>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</si>
  <si>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</si>
  <si>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на поддержку обустройства мест массового отдыха населения (городских парков)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</si>
  <si>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</si>
  <si>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на осуществление отдельных полномочий в области водных отношений</t>
  </si>
  <si>
    <t>Субвенции бюджетам на осуществление отдельных полномочий в области лесных отношений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</si>
  <si>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                       12 января     1995 года № 5-ФЗ "О ветеранах", в соответствии с Указом Президента Российской Федерации от 7 мая  2008 года № 714 "Об обеспечении жильем ветеранов Великой Отечественной войны 1941 - 1945 годов"</t>
  </si>
  <si>
    <t>Субвенции бюджетам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</si>
  <si>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</si>
  <si>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</si>
  <si>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</si>
  <si>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на оплату жилищно-коммунальных услуг отдельным категориям граждан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</si>
  <si>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</si>
  <si>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</si>
  <si>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</si>
  <si>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на реализацию полномочий Российской Федерации по осуществлению социальных выплат безработным гражданам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</si>
  <si>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</si>
  <si>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</si>
  <si>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Субвенции бюджетам на обеспечение жильем граждан, уволенных с военной службы (службы), и приравненных к ним лиц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</si>
  <si>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</si>
  <si>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на осуществление единовременных выплат медицинским работникам</t>
  </si>
  <si>
    <t>Межбюджетные трансферты, передаваемые бюджетам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</si>
  <si>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на обеспечение членов Совета Федерации и их помощников в субъектах Российской Федерации</t>
  </si>
  <si>
    <t>Межбюджетные трансферты, передаваемые бюджетам на реализацию отдельных полномочий в области лекарственного обеспечения</t>
  </si>
  <si>
    <t>Межбюджетные трансферты, передаваемые бюджетам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</si>
  <si>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Межбюджетные трансферты, передаваемые бюджетам на финансовое обеспечение дорожной деятельности</t>
  </si>
  <si>
    <t>Прочие межбюджетные трансферты, передаваемые бюджетам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</si>
  <si>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</si>
  <si>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Поступления от некоммерческой организации "Фонд развития моногородов" в бюджеты субъектов Российской Федерации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</si>
  <si>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</si>
  <si>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</si>
  <si>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Возврат остатков субсидий на мероприятия государственной программы Российской Федерации "Доступная среда" на 2011 - 2020 годы из бюджетов субъектов Российской Федерации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</si>
  <si>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субъектов Российской Федерации</t>
  </si>
  <si>
    <t>Возврат остатков субсидий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субъектов Российской Федерации</t>
  </si>
  <si>
    <t>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</si>
  <si>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</si>
  <si>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Субсидии бюджетам субъектов Российской Федерации на подготовку управленческих кадров для организаций народного хозяйства Российской Федерации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</si>
  <si>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</si>
  <si>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</si>
  <si>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государственную поддержку молодёжного предпринимательства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</si>
  <si>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</si>
  <si>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возмещение части затрат на приобретение элитных семян</t>
  </si>
  <si>
    <t>Субсидии бюджетам субъектов Российской Федерации на возмещение части затрат на закладку и уход за виноградниками</t>
  </si>
  <si>
    <t>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</t>
  </si>
  <si>
    <t>Субсидии бюджетам субъектов Российской Федерации на возмещение части затрат на закладку и уход за многолетними плодовыми и ягодными насаждениями</t>
  </si>
  <si>
    <t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</si>
  <si>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</si>
  <si>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</si>
  <si>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</si>
  <si>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Субсидии бюджетам субъектов Российской Федерации на возмещение части затрат по наращиванию маточного поголовья овец и коз</t>
  </si>
  <si>
    <t>Субсидии бюджетам субъектов Российской Федерации на возмещение части затрат по наращиванию  поголовья северных оленей, маралов и мясных табунных лошадей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</si>
  <si>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</si>
  <si>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развитие инфраструктуры и логистического обеспечения рынков продукции животноводства</t>
  </si>
  <si>
    <t>Субсидии бюджетам субъектов Российской Федерации на поддержку племенного крупного рогатого скота мясного направления</t>
  </si>
  <si>
    <t>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</t>
  </si>
  <si>
    <t>Субсидии бюджетам субъектов Российской Федерации на поддержку начинающих фермеров</t>
  </si>
  <si>
    <t>Субсидии бюджетам субъектов Российской Федерации на развитие семейных животноводческих ферм</t>
  </si>
  <si>
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</si>
  <si>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Субсидии бюджетам субъектов Российской Федерации на реализацию дополнительных мероприятий в сфере занятости населения, направленных на снижение напряженности на рынке труда субъектов Российской Федерации</t>
  </si>
  <si>
    <t>Субсидии бюджетам субъектов Российской Федерации на поддержку производства и реализации тонкорунной и полутонкорунной шерсти</t>
  </si>
  <si>
    <t>Субсидии бюджетам субъектов Российской Федерации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</si>
  <si>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Субсидии бюджетам субъектов Российской Федерации на поддержку племенного крупного рогатого скота молочного направления</t>
  </si>
  <si>
    <t>Субвенции бюджетам субъектов Российской Федерации на проведение Всероссийской сельскохозяйственной переписи в 2016 году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</si>
  <si>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</si>
  <si>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субъектов Российской Федерации на  премирование регионов - победителей фестиваля "Кавказские игры"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</si>
  <si>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</si>
  <si>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</si>
  <si>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</si>
  <si>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</si>
  <si>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</si>
  <si>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В и С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</si>
  <si>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</si>
  <si>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</si>
  <si>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</si>
  <si>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Межбюджетные трансферты, передаваемые бюджетам субъектов Российской Федерации на реализацию мероприятий региональных программ в сфере дорожного хозяйства, включая проекты, реализуемые с применением механизмов государственно-частного партнерства, и строительство, реконструкцию и ремонт уникальных искусственных дорожных сооружений по решениям Правительства Российской Федерации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</si>
  <si>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детей, находящихся в трудной жизненной ситуации</t>
  </si>
  <si>
    <t>Межбюджетные трансферты,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</si>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</sst>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3" fillId="0" borderId="0" xfId="0" applyFont="1" applyAlignment="1">
      <alignment wrapText="1"/>
    </xf>
    <xf numFmtId="0" fontId="7" fillId="0" borderId="1" xfId="0" applyFont="1" applyBorder="1" applyAlignment="1">
      <alignment vertical="center" wrapText="1"/>
    </xf>
    <xf numFmtId="164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0" fillId="0" borderId="1" xfId="0" applyNumberFormat="1" applyBorder="1"/>
    <xf numFmtId="164" fontId="9" fillId="0" borderId="1" xfId="0" applyNumberFormat="1" applyFont="1" applyBorder="1"/>
    <xf numFmtId="164" fontId="8" fillId="0" borderId="1" xfId="0" applyNumberFormat="1" applyFont="1" applyBorder="1"/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/>
    </xf>
    <xf numFmtId="164" fontId="10" fillId="0" borderId="1" xfId="0" applyNumberFormat="1" applyFont="1" applyBorder="1"/>
    <xf numFmtId="0" fontId="11" fillId="2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/>
    <xf numFmtId="0" fontId="11" fillId="2" borderId="2" xfId="0" applyFont="1" applyFill="1" applyBorder="1" applyAlignment="1">
      <alignment horizontal="left" vertical="center" wrapText="1"/>
    </xf>
    <xf numFmtId="165" fontId="0" fillId="0" borderId="1" xfId="0" applyNumberFormat="1" applyBorder="1"/>
    <xf numFmtId="165" fontId="10" fillId="0" borderId="1" xfId="0" applyNumberFormat="1" applyFont="1" applyBorder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tabSelected="1" zoomScale="130" zoomScaleNormal="130" workbookViewId="0">
      <selection activeCell="G2" sqref="G2"/>
    </sheetView>
  </sheetViews>
  <sheetFormatPr defaultRowHeight="15" x14ac:dyDescent="0.25"/>
  <cols>
    <col min="1" max="1" width="63.85546875" customWidth="1"/>
    <col min="2" max="2" width="16" customWidth="1"/>
    <col min="3" max="3" width="17.140625" customWidth="1"/>
    <col min="4" max="4" width="13.85546875" customWidth="1"/>
    <col min="5" max="5" width="8.85546875" customWidth="1"/>
    <col min="6" max="6" width="14.28515625" customWidth="1"/>
    <col min="7" max="7" width="18.28515625" customWidth="1"/>
  </cols>
  <sheetData>
    <row r="1" spans="1:7" ht="27" customHeight="1" x14ac:dyDescent="0.25">
      <c r="D1" s="27" t="s">
        <v>118</v>
      </c>
      <c r="E1" s="27"/>
      <c r="F1" s="27"/>
    </row>
    <row r="2" spans="1:7" ht="39" customHeight="1" x14ac:dyDescent="0.3">
      <c r="A2" s="30" t="s">
        <v>0</v>
      </c>
      <c r="B2" s="30"/>
      <c r="C2" s="30"/>
      <c r="D2" s="30"/>
      <c r="E2" s="30"/>
      <c r="F2" s="30"/>
      <c r="G2" s="2"/>
    </row>
    <row r="4" spans="1:7" ht="15.75" customHeight="1" x14ac:dyDescent="0.25">
      <c r="A4" s="28" t="s">
        <v>1</v>
      </c>
      <c r="B4" s="29" t="s">
        <v>7</v>
      </c>
      <c r="C4" s="29" t="s">
        <v>2</v>
      </c>
      <c r="D4" s="28" t="s">
        <v>3</v>
      </c>
      <c r="E4" s="28"/>
      <c r="F4" s="29" t="s">
        <v>6</v>
      </c>
    </row>
    <row r="5" spans="1:7" ht="47.25" customHeight="1" x14ac:dyDescent="0.25">
      <c r="A5" s="28"/>
      <c r="B5" s="29"/>
      <c r="C5" s="29"/>
      <c r="D5" s="5" t="s">
        <v>4</v>
      </c>
      <c r="E5" s="5" t="s">
        <v>5</v>
      </c>
      <c r="F5" s="29"/>
    </row>
    <row r="6" spans="1:7" x14ac:dyDescent="0.25">
      <c r="A6" s="6" t="s">
        <v>8</v>
      </c>
      <c r="B6" s="21">
        <f>+B7+B103+B105+B107+B110</f>
        <v>64675554.599999987</v>
      </c>
      <c r="C6" s="17">
        <f>+C7+C103+C105+C107+C110</f>
        <v>75428446.478880003</v>
      </c>
      <c r="D6" s="16">
        <f>+D7+D103+D105+D107+D110</f>
        <v>74871772.400000006</v>
      </c>
      <c r="E6" s="26">
        <f>D6/C6*100</f>
        <v>99.261983900151165</v>
      </c>
      <c r="F6" s="21">
        <f>D6-C6</f>
        <v>-556674.07887999713</v>
      </c>
    </row>
    <row r="7" spans="1:7" ht="42.75" x14ac:dyDescent="0.25">
      <c r="A7" s="7" t="s">
        <v>9</v>
      </c>
      <c r="B7" s="21">
        <f>+B8+B11+B62+B81</f>
        <v>63044130.599999994</v>
      </c>
      <c r="C7" s="17">
        <f>+C8+C11+C62+C81</f>
        <v>75074988.293980002</v>
      </c>
      <c r="D7" s="16">
        <f>+D8+D11+D62+D81</f>
        <v>74793723</v>
      </c>
      <c r="E7" s="26">
        <f t="shared" ref="E7:E70" si="0">D7/C7*100</f>
        <v>99.625354195356479</v>
      </c>
      <c r="F7" s="21">
        <f t="shared" ref="F7:F70" si="1">D7-C7</f>
        <v>-281265.2939800024</v>
      </c>
    </row>
    <row r="8" spans="1:7" ht="28.5" x14ac:dyDescent="0.25">
      <c r="A8" s="7" t="s">
        <v>19</v>
      </c>
      <c r="B8" s="21">
        <f>B9+B10</f>
        <v>48012924.199999996</v>
      </c>
      <c r="C8" s="20">
        <f>+C9+C10</f>
        <v>56294333.5</v>
      </c>
      <c r="D8" s="16">
        <f>+D9+D10</f>
        <v>56294333.5</v>
      </c>
      <c r="E8" s="26">
        <f t="shared" si="0"/>
        <v>100</v>
      </c>
      <c r="F8" s="21">
        <f t="shared" si="1"/>
        <v>0</v>
      </c>
    </row>
    <row r="9" spans="1:7" x14ac:dyDescent="0.25">
      <c r="A9" s="3" t="s">
        <v>10</v>
      </c>
      <c r="B9" s="13">
        <v>46722122.899999999</v>
      </c>
      <c r="C9" s="18">
        <v>52419887.899999999</v>
      </c>
      <c r="D9" s="15">
        <v>52419887.899999999</v>
      </c>
      <c r="E9" s="25">
        <f t="shared" si="0"/>
        <v>100</v>
      </c>
      <c r="F9" s="13">
        <f t="shared" si="1"/>
        <v>0</v>
      </c>
    </row>
    <row r="10" spans="1:7" ht="30" x14ac:dyDescent="0.25">
      <c r="A10" s="3" t="s">
        <v>11</v>
      </c>
      <c r="B10" s="13">
        <v>1290801.3</v>
      </c>
      <c r="C10" s="18">
        <v>3874445.6</v>
      </c>
      <c r="D10" s="15">
        <v>3874445.6</v>
      </c>
      <c r="E10" s="25">
        <f t="shared" si="0"/>
        <v>100</v>
      </c>
      <c r="F10" s="13">
        <f t="shared" si="1"/>
        <v>0</v>
      </c>
    </row>
    <row r="11" spans="1:7" ht="28.5" x14ac:dyDescent="0.25">
      <c r="A11" s="9" t="s">
        <v>12</v>
      </c>
      <c r="B11" s="21">
        <f>B12+B13+B14+B15+B16+B17+B18+B19+B20+B21+B22+B23+B24+B25+B26+B27+B28+B29+B30+B31+B32+B33+B34+B35+B36+B37+B38+B39+B40+B41+B42+B43+B44+B45+B46+B47+B48+B49+B50+B51+B52+B53+B54+B55+B56+B57+B58</f>
        <v>6062826.2999999998</v>
      </c>
      <c r="C11" s="17">
        <f>+C12+C13+C14+C15+C16+C18+C19+C20+C23+C24+C26+C27+C28+C29+C30+C31+C32+C35+C36+C37+C38+C59+C60+C61</f>
        <v>8716359.5669799969</v>
      </c>
      <c r="D11" s="16">
        <f>+D12+D13+D14+D15+D16+D18+D19+D20+D23+D24+D26+D27+D28+D29+D30+D31+D32+D35+D36+D37+D38+D59+D60+D61+D17</f>
        <v>8714722.0999999978</v>
      </c>
      <c r="E11" s="26">
        <f t="shared" si="0"/>
        <v>99.981213866093796</v>
      </c>
      <c r="F11" s="21">
        <f t="shared" si="1"/>
        <v>-1637.4669799990952</v>
      </c>
      <c r="G11" s="4"/>
    </row>
    <row r="12" spans="1:7" ht="30" x14ac:dyDescent="0.25">
      <c r="A12" s="3" t="s">
        <v>20</v>
      </c>
      <c r="B12" s="13">
        <v>849948.9</v>
      </c>
      <c r="C12" s="18">
        <v>1632693.1</v>
      </c>
      <c r="D12" s="15">
        <v>1707599.8</v>
      </c>
      <c r="E12" s="25">
        <f t="shared" si="0"/>
        <v>104.58792286192671</v>
      </c>
      <c r="F12" s="13">
        <f t="shared" si="1"/>
        <v>74906.699999999953</v>
      </c>
    </row>
    <row r="13" spans="1:7" ht="30" x14ac:dyDescent="0.25">
      <c r="A13" s="3" t="s">
        <v>21</v>
      </c>
      <c r="B13" s="13">
        <v>1629018.5</v>
      </c>
      <c r="C13" s="18">
        <v>2202545.4</v>
      </c>
      <c r="D13" s="15">
        <v>2127259.5</v>
      </c>
      <c r="E13" s="25">
        <f t="shared" si="0"/>
        <v>96.581868414607939</v>
      </c>
      <c r="F13" s="13">
        <f t="shared" si="1"/>
        <v>-75285.899999999907</v>
      </c>
    </row>
    <row r="14" spans="1:7" ht="45" x14ac:dyDescent="0.25">
      <c r="A14" s="3" t="s">
        <v>22</v>
      </c>
      <c r="B14" s="13"/>
      <c r="C14" s="18">
        <v>188.37</v>
      </c>
      <c r="D14" s="15">
        <v>0</v>
      </c>
      <c r="E14" s="25">
        <f t="shared" si="0"/>
        <v>0</v>
      </c>
      <c r="F14" s="13">
        <f t="shared" si="1"/>
        <v>-188.37</v>
      </c>
    </row>
    <row r="15" spans="1:7" ht="45" x14ac:dyDescent="0.25">
      <c r="A15" s="3" t="s">
        <v>23</v>
      </c>
      <c r="B15" s="13">
        <v>32972.6</v>
      </c>
      <c r="C15" s="18">
        <v>22543.1</v>
      </c>
      <c r="D15" s="15">
        <v>22543.1</v>
      </c>
      <c r="E15" s="25">
        <f t="shared" si="0"/>
        <v>100</v>
      </c>
      <c r="F15" s="13">
        <f t="shared" si="1"/>
        <v>0</v>
      </c>
    </row>
    <row r="16" spans="1:7" ht="30" x14ac:dyDescent="0.25">
      <c r="A16" s="3" t="s">
        <v>24</v>
      </c>
      <c r="B16" s="13"/>
      <c r="C16" s="18">
        <v>24731.5</v>
      </c>
      <c r="D16" s="15">
        <v>24731.5</v>
      </c>
      <c r="E16" s="25">
        <f t="shared" si="0"/>
        <v>100</v>
      </c>
      <c r="F16" s="13">
        <f t="shared" si="1"/>
        <v>0</v>
      </c>
    </row>
    <row r="17" spans="1:6" ht="45" x14ac:dyDescent="0.25">
      <c r="A17" s="19" t="s">
        <v>77</v>
      </c>
      <c r="B17" s="13">
        <v>104</v>
      </c>
      <c r="C17" s="18">
        <v>0</v>
      </c>
      <c r="D17" s="15">
        <v>85.2</v>
      </c>
      <c r="E17" s="1"/>
      <c r="F17" s="13">
        <f t="shared" si="1"/>
        <v>85.2</v>
      </c>
    </row>
    <row r="18" spans="1:6" ht="45" x14ac:dyDescent="0.25">
      <c r="A18" s="3" t="s">
        <v>25</v>
      </c>
      <c r="B18" s="13">
        <v>6129.9</v>
      </c>
      <c r="C18" s="18">
        <v>6285.8</v>
      </c>
      <c r="D18" s="15">
        <v>6285.8</v>
      </c>
      <c r="E18" s="13">
        <f t="shared" si="0"/>
        <v>100</v>
      </c>
      <c r="F18" s="13">
        <f t="shared" si="1"/>
        <v>0</v>
      </c>
    </row>
    <row r="19" spans="1:6" ht="60" x14ac:dyDescent="0.25">
      <c r="A19" s="3" t="s">
        <v>26</v>
      </c>
      <c r="B19" s="13">
        <v>115937.3</v>
      </c>
      <c r="C19" s="18">
        <v>115851.3</v>
      </c>
      <c r="D19" s="15">
        <v>115851.3</v>
      </c>
      <c r="E19" s="13">
        <f t="shared" si="0"/>
        <v>100</v>
      </c>
      <c r="F19" s="13">
        <f t="shared" si="1"/>
        <v>0</v>
      </c>
    </row>
    <row r="20" spans="1:6" ht="45" x14ac:dyDescent="0.25">
      <c r="A20" s="3" t="s">
        <v>27</v>
      </c>
      <c r="B20" s="13">
        <v>70457.8</v>
      </c>
      <c r="C20" s="18">
        <v>55483.9</v>
      </c>
      <c r="D20" s="15">
        <v>55463.9</v>
      </c>
      <c r="E20" s="13">
        <f t="shared" si="0"/>
        <v>99.963953507233626</v>
      </c>
      <c r="F20" s="13">
        <f t="shared" si="1"/>
        <v>-20</v>
      </c>
    </row>
    <row r="21" spans="1:6" ht="30" x14ac:dyDescent="0.25">
      <c r="A21" s="22" t="s">
        <v>81</v>
      </c>
      <c r="B21" s="13">
        <v>6600</v>
      </c>
      <c r="C21" s="18"/>
      <c r="D21" s="15"/>
      <c r="E21" s="13"/>
      <c r="F21" s="13"/>
    </row>
    <row r="22" spans="1:6" ht="60" x14ac:dyDescent="0.25">
      <c r="A22" s="22" t="s">
        <v>78</v>
      </c>
      <c r="B22" s="13">
        <v>2565</v>
      </c>
      <c r="C22" s="18"/>
      <c r="D22" s="15"/>
      <c r="E22" s="13"/>
      <c r="F22" s="13"/>
    </row>
    <row r="23" spans="1:6" ht="45" x14ac:dyDescent="0.25">
      <c r="A23" s="3" t="s">
        <v>28</v>
      </c>
      <c r="B23" s="13">
        <v>49866.5</v>
      </c>
      <c r="C23" s="18">
        <v>39375.300000000003</v>
      </c>
      <c r="D23" s="15">
        <v>39375.199999999997</v>
      </c>
      <c r="E23" s="13">
        <f t="shared" si="0"/>
        <v>99.999746033681006</v>
      </c>
      <c r="F23" s="13">
        <f t="shared" si="1"/>
        <v>-0.10000000000582077</v>
      </c>
    </row>
    <row r="24" spans="1:6" ht="75" x14ac:dyDescent="0.25">
      <c r="A24" s="3" t="s">
        <v>29</v>
      </c>
      <c r="B24" s="13">
        <v>20116.599999999999</v>
      </c>
      <c r="C24" s="18">
        <v>34849.5</v>
      </c>
      <c r="D24" s="15">
        <v>34849.5</v>
      </c>
      <c r="E24" s="13">
        <f t="shared" si="0"/>
        <v>100</v>
      </c>
      <c r="F24" s="13">
        <f t="shared" si="1"/>
        <v>0</v>
      </c>
    </row>
    <row r="25" spans="1:6" ht="60" x14ac:dyDescent="0.25">
      <c r="A25" s="22" t="s">
        <v>99</v>
      </c>
      <c r="B25" s="13">
        <v>84433.4</v>
      </c>
      <c r="C25" s="18"/>
      <c r="D25" s="15"/>
      <c r="E25" s="1"/>
      <c r="F25" s="13"/>
    </row>
    <row r="26" spans="1:6" ht="45" x14ac:dyDescent="0.25">
      <c r="A26" s="3" t="s">
        <v>30</v>
      </c>
      <c r="B26" s="13"/>
      <c r="C26" s="18">
        <v>13108.8</v>
      </c>
      <c r="D26" s="15">
        <v>12922.9</v>
      </c>
      <c r="E26" s="25">
        <f t="shared" si="0"/>
        <v>98.581868668375449</v>
      </c>
      <c r="F26" s="13">
        <f t="shared" si="1"/>
        <v>-185.89999999999964</v>
      </c>
    </row>
    <row r="27" spans="1:6" ht="30" x14ac:dyDescent="0.25">
      <c r="A27" s="3" t="s">
        <v>31</v>
      </c>
      <c r="B27" s="13"/>
      <c r="C27" s="18">
        <v>951.4</v>
      </c>
      <c r="D27" s="15">
        <v>951.4</v>
      </c>
      <c r="E27" s="25">
        <f t="shared" si="0"/>
        <v>100</v>
      </c>
      <c r="F27" s="13">
        <f t="shared" si="1"/>
        <v>0</v>
      </c>
    </row>
    <row r="28" spans="1:6" x14ac:dyDescent="0.25">
      <c r="A28" s="3" t="s">
        <v>32</v>
      </c>
      <c r="B28" s="13"/>
      <c r="C28" s="18">
        <v>159818.79999999999</v>
      </c>
      <c r="D28" s="15">
        <v>159818.79999999999</v>
      </c>
      <c r="E28" s="25">
        <f t="shared" si="0"/>
        <v>100</v>
      </c>
      <c r="F28" s="13">
        <f t="shared" si="1"/>
        <v>0</v>
      </c>
    </row>
    <row r="29" spans="1:6" ht="45" x14ac:dyDescent="0.25">
      <c r="A29" s="3" t="s">
        <v>33</v>
      </c>
      <c r="B29" s="13">
        <v>851063.7</v>
      </c>
      <c r="C29" s="18">
        <v>1254084.5</v>
      </c>
      <c r="D29" s="15">
        <v>1254084.5</v>
      </c>
      <c r="E29" s="25">
        <f t="shared" si="0"/>
        <v>100</v>
      </c>
      <c r="F29" s="13">
        <f t="shared" si="1"/>
        <v>0</v>
      </c>
    </row>
    <row r="30" spans="1:6" ht="45" x14ac:dyDescent="0.25">
      <c r="A30" s="3" t="s">
        <v>34</v>
      </c>
      <c r="B30" s="13"/>
      <c r="C30" s="18">
        <v>500000</v>
      </c>
      <c r="D30" s="15">
        <v>500000</v>
      </c>
      <c r="E30" s="25">
        <f t="shared" si="0"/>
        <v>100</v>
      </c>
      <c r="F30" s="13">
        <f t="shared" si="1"/>
        <v>0</v>
      </c>
    </row>
    <row r="31" spans="1:6" ht="75" x14ac:dyDescent="0.25">
      <c r="A31" s="3" t="s">
        <v>35</v>
      </c>
      <c r="B31" s="13">
        <v>5246.5</v>
      </c>
      <c r="C31" s="18">
        <v>3220.21</v>
      </c>
      <c r="D31" s="15">
        <v>3220.2</v>
      </c>
      <c r="E31" s="25">
        <f t="shared" si="0"/>
        <v>99.999689461246305</v>
      </c>
      <c r="F31" s="13">
        <f t="shared" si="1"/>
        <v>-1.0000000000218279E-2</v>
      </c>
    </row>
    <row r="32" spans="1:6" ht="60" x14ac:dyDescent="0.25">
      <c r="A32" s="3" t="s">
        <v>36</v>
      </c>
      <c r="B32" s="13"/>
      <c r="C32" s="18">
        <v>265926.10197999998</v>
      </c>
      <c r="D32" s="15">
        <v>264977</v>
      </c>
      <c r="E32" s="25">
        <f t="shared" si="0"/>
        <v>99.643095591995944</v>
      </c>
      <c r="F32" s="13">
        <f t="shared" si="1"/>
        <v>-949.10197999997763</v>
      </c>
    </row>
    <row r="33" spans="1:6" ht="60" x14ac:dyDescent="0.25">
      <c r="A33" s="22" t="s">
        <v>79</v>
      </c>
      <c r="B33" s="13">
        <v>194919</v>
      </c>
      <c r="C33" s="18"/>
      <c r="D33" s="15"/>
      <c r="E33" s="1"/>
      <c r="F33" s="13"/>
    </row>
    <row r="34" spans="1:6" ht="30" x14ac:dyDescent="0.25">
      <c r="A34" s="22" t="s">
        <v>80</v>
      </c>
      <c r="B34" s="13">
        <v>9270.7000000000007</v>
      </c>
      <c r="C34" s="18"/>
      <c r="D34" s="15"/>
      <c r="E34" s="1"/>
      <c r="F34" s="13"/>
    </row>
    <row r="35" spans="1:6" ht="45" x14ac:dyDescent="0.25">
      <c r="A35" s="3" t="s">
        <v>37</v>
      </c>
      <c r="B35" s="13">
        <v>52873.5</v>
      </c>
      <c r="C35" s="18">
        <v>49798.1</v>
      </c>
      <c r="D35" s="15">
        <v>49798.1</v>
      </c>
      <c r="E35" s="25">
        <f t="shared" si="0"/>
        <v>100</v>
      </c>
      <c r="F35" s="13">
        <f t="shared" si="1"/>
        <v>0</v>
      </c>
    </row>
    <row r="36" spans="1:6" ht="30" x14ac:dyDescent="0.25">
      <c r="A36" s="3" t="s">
        <v>38</v>
      </c>
      <c r="B36" s="13"/>
      <c r="C36" s="18">
        <v>137163.6</v>
      </c>
      <c r="D36" s="15">
        <v>137163.6</v>
      </c>
      <c r="E36" s="25">
        <f t="shared" si="0"/>
        <v>100</v>
      </c>
      <c r="F36" s="13">
        <f t="shared" si="1"/>
        <v>0</v>
      </c>
    </row>
    <row r="37" spans="1:6" ht="45" x14ac:dyDescent="0.25">
      <c r="A37" s="3" t="s">
        <v>39</v>
      </c>
      <c r="B37" s="13"/>
      <c r="C37" s="18">
        <v>1423379.5</v>
      </c>
      <c r="D37" s="15">
        <v>1423379.5</v>
      </c>
      <c r="E37" s="25">
        <f t="shared" si="0"/>
        <v>100</v>
      </c>
      <c r="F37" s="13">
        <f t="shared" si="1"/>
        <v>0</v>
      </c>
    </row>
    <row r="38" spans="1:6" ht="45" x14ac:dyDescent="0.25">
      <c r="A38" s="3" t="s">
        <v>40</v>
      </c>
      <c r="B38" s="13"/>
      <c r="C38" s="18">
        <v>46606.3</v>
      </c>
      <c r="D38" s="15">
        <v>46606.3</v>
      </c>
      <c r="E38" s="25">
        <f t="shared" si="0"/>
        <v>100</v>
      </c>
      <c r="F38" s="13">
        <f t="shared" si="1"/>
        <v>0</v>
      </c>
    </row>
    <row r="39" spans="1:6" ht="30" x14ac:dyDescent="0.25">
      <c r="A39" s="22" t="s">
        <v>82</v>
      </c>
      <c r="B39" s="13">
        <v>6757.5</v>
      </c>
      <c r="C39" s="18"/>
      <c r="D39" s="15"/>
      <c r="E39" s="25"/>
      <c r="F39" s="13"/>
    </row>
    <row r="40" spans="1:6" ht="30" x14ac:dyDescent="0.25">
      <c r="A40" s="22" t="s">
        <v>83</v>
      </c>
      <c r="B40" s="13">
        <v>786890.4</v>
      </c>
      <c r="C40" s="18"/>
      <c r="D40" s="15"/>
      <c r="E40" s="25"/>
      <c r="F40" s="13"/>
    </row>
    <row r="41" spans="1:6" ht="60" x14ac:dyDescent="0.25">
      <c r="A41" s="22" t="s">
        <v>84</v>
      </c>
      <c r="B41" s="13">
        <v>8633.4</v>
      </c>
      <c r="C41" s="18"/>
      <c r="D41" s="15"/>
      <c r="E41" s="25"/>
      <c r="F41" s="13"/>
    </row>
    <row r="42" spans="1:6" ht="45" x14ac:dyDescent="0.25">
      <c r="A42" s="22" t="s">
        <v>85</v>
      </c>
      <c r="B42" s="13">
        <v>147683.20000000001</v>
      </c>
      <c r="C42" s="18"/>
      <c r="D42" s="15"/>
      <c r="E42" s="25"/>
      <c r="F42" s="13"/>
    </row>
    <row r="43" spans="1:6" ht="60" x14ac:dyDescent="0.25">
      <c r="A43" s="22" t="s">
        <v>86</v>
      </c>
      <c r="B43" s="13">
        <v>15329.7</v>
      </c>
      <c r="C43" s="18"/>
      <c r="D43" s="15"/>
      <c r="E43" s="25"/>
      <c r="F43" s="13"/>
    </row>
    <row r="44" spans="1:6" ht="75" x14ac:dyDescent="0.25">
      <c r="A44" s="22" t="s">
        <v>87</v>
      </c>
      <c r="B44" s="13">
        <v>26000</v>
      </c>
      <c r="C44" s="18"/>
      <c r="D44" s="15"/>
      <c r="E44" s="1"/>
      <c r="F44" s="13"/>
    </row>
    <row r="45" spans="1:6" ht="30" x14ac:dyDescent="0.25">
      <c r="A45" s="22" t="s">
        <v>88</v>
      </c>
      <c r="B45" s="13">
        <v>45040.1</v>
      </c>
      <c r="C45" s="18"/>
      <c r="D45" s="15"/>
      <c r="E45" s="1"/>
      <c r="F45" s="13"/>
    </row>
    <row r="46" spans="1:6" ht="45" x14ac:dyDescent="0.25">
      <c r="A46" s="22" t="s">
        <v>89</v>
      </c>
      <c r="B46" s="13">
        <v>266565.09999999998</v>
      </c>
      <c r="C46" s="18"/>
      <c r="D46" s="15"/>
      <c r="E46" s="1"/>
      <c r="F46" s="13"/>
    </row>
    <row r="47" spans="1:6" ht="45" x14ac:dyDescent="0.25">
      <c r="A47" s="22" t="s">
        <v>90</v>
      </c>
      <c r="B47" s="13">
        <v>235034.2</v>
      </c>
      <c r="C47" s="18"/>
      <c r="D47" s="15"/>
      <c r="E47" s="1"/>
      <c r="F47" s="13"/>
    </row>
    <row r="48" spans="1:6" ht="45" x14ac:dyDescent="0.25">
      <c r="A48" s="22" t="s">
        <v>91</v>
      </c>
      <c r="B48" s="13">
        <v>2683.4</v>
      </c>
      <c r="C48" s="18"/>
      <c r="D48" s="15"/>
      <c r="E48" s="1"/>
      <c r="F48" s="13"/>
    </row>
    <row r="49" spans="1:7" ht="60" x14ac:dyDescent="0.25">
      <c r="A49" s="22" t="s">
        <v>92</v>
      </c>
      <c r="B49" s="13">
        <v>80</v>
      </c>
      <c r="C49" s="18"/>
      <c r="D49" s="15"/>
      <c r="E49" s="1"/>
      <c r="F49" s="13"/>
    </row>
    <row r="50" spans="1:7" ht="75" x14ac:dyDescent="0.25">
      <c r="A50" s="22" t="s">
        <v>93</v>
      </c>
      <c r="B50" s="13">
        <v>37210</v>
      </c>
      <c r="C50" s="18"/>
      <c r="D50" s="15"/>
      <c r="E50" s="1"/>
      <c r="F50" s="13"/>
    </row>
    <row r="51" spans="1:7" ht="45" x14ac:dyDescent="0.25">
      <c r="A51" s="22" t="s">
        <v>94</v>
      </c>
      <c r="B51" s="13">
        <v>3439.5</v>
      </c>
      <c r="C51" s="18"/>
      <c r="D51" s="15"/>
      <c r="E51" s="1"/>
      <c r="F51" s="13"/>
    </row>
    <row r="52" spans="1:7" ht="45" x14ac:dyDescent="0.25">
      <c r="A52" s="22" t="s">
        <v>95</v>
      </c>
      <c r="B52" s="13">
        <v>376.3</v>
      </c>
      <c r="C52" s="18"/>
      <c r="D52" s="15"/>
      <c r="E52" s="1"/>
      <c r="F52" s="13"/>
    </row>
    <row r="53" spans="1:7" ht="30" x14ac:dyDescent="0.25">
      <c r="A53" s="22" t="s">
        <v>96</v>
      </c>
      <c r="B53" s="13">
        <v>152000</v>
      </c>
      <c r="C53" s="18"/>
      <c r="D53" s="15"/>
      <c r="E53" s="1"/>
      <c r="F53" s="13"/>
    </row>
    <row r="54" spans="1:7" ht="30" x14ac:dyDescent="0.25">
      <c r="A54" s="22" t="s">
        <v>97</v>
      </c>
      <c r="B54" s="13">
        <v>217479</v>
      </c>
      <c r="C54" s="18"/>
      <c r="D54" s="15"/>
      <c r="E54" s="1"/>
      <c r="F54" s="13"/>
    </row>
    <row r="55" spans="1:7" ht="60" x14ac:dyDescent="0.25">
      <c r="A55" s="22" t="s">
        <v>98</v>
      </c>
      <c r="B55" s="13">
        <v>33867.300000000003</v>
      </c>
      <c r="C55" s="18"/>
      <c r="D55" s="15"/>
      <c r="E55" s="1"/>
      <c r="F55" s="13"/>
    </row>
    <row r="56" spans="1:7" ht="45" x14ac:dyDescent="0.25">
      <c r="A56" s="22" t="s">
        <v>100</v>
      </c>
      <c r="B56" s="13">
        <v>67412</v>
      </c>
      <c r="C56" s="18"/>
      <c r="D56" s="15"/>
      <c r="E56" s="1"/>
      <c r="F56" s="13"/>
    </row>
    <row r="57" spans="1:7" ht="60" x14ac:dyDescent="0.25">
      <c r="A57" s="22" t="s">
        <v>101</v>
      </c>
      <c r="B57" s="13">
        <v>914.5</v>
      </c>
      <c r="C57" s="18"/>
      <c r="D57" s="15"/>
      <c r="E57" s="1"/>
      <c r="F57" s="13"/>
    </row>
    <row r="58" spans="1:7" ht="45" x14ac:dyDescent="0.25">
      <c r="A58" s="22" t="s">
        <v>102</v>
      </c>
      <c r="B58" s="13">
        <v>27906.799999999999</v>
      </c>
      <c r="C58" s="18"/>
      <c r="D58" s="15"/>
      <c r="E58" s="1"/>
      <c r="F58" s="13"/>
    </row>
    <row r="59" spans="1:7" ht="45" x14ac:dyDescent="0.25">
      <c r="A59" s="3" t="s">
        <v>41</v>
      </c>
      <c r="B59" s="13"/>
      <c r="C59" s="18">
        <v>656048</v>
      </c>
      <c r="D59" s="15">
        <v>656048</v>
      </c>
      <c r="E59" s="25">
        <f t="shared" si="0"/>
        <v>100</v>
      </c>
      <c r="F59" s="13">
        <f t="shared" si="1"/>
        <v>0</v>
      </c>
    </row>
    <row r="60" spans="1:7" ht="60" x14ac:dyDescent="0.25">
      <c r="A60" s="3" t="s">
        <v>42</v>
      </c>
      <c r="B60" s="13"/>
      <c r="C60" s="18">
        <v>59438.1</v>
      </c>
      <c r="D60" s="15">
        <v>59438.1</v>
      </c>
      <c r="E60" s="25">
        <f t="shared" si="0"/>
        <v>100</v>
      </c>
      <c r="F60" s="13">
        <f t="shared" si="1"/>
        <v>0</v>
      </c>
    </row>
    <row r="61" spans="1:7" ht="30" x14ac:dyDescent="0.25">
      <c r="A61" s="3" t="s">
        <v>43</v>
      </c>
      <c r="B61" s="13"/>
      <c r="C61" s="18">
        <v>12268.885</v>
      </c>
      <c r="D61" s="15">
        <v>12268.9</v>
      </c>
      <c r="E61" s="25">
        <f t="shared" si="0"/>
        <v>100.00012226049881</v>
      </c>
      <c r="F61" s="13">
        <f t="shared" si="1"/>
        <v>1.4999999999417923E-2</v>
      </c>
    </row>
    <row r="62" spans="1:7" ht="28.5" x14ac:dyDescent="0.25">
      <c r="A62" s="9" t="s">
        <v>13</v>
      </c>
      <c r="B62" s="21">
        <f>B63+B64+B65+B66+B67+B68+B69+B70+B71+B72+B73+B74+B75+B76+B77+B78+B79+B80</f>
        <v>7498565.3000000007</v>
      </c>
      <c r="C62" s="17">
        <f>+C63+C64+C65+C67+C68+C69+C70+C71+C72+C73+C74+C75+C76+C77+C78+C79+C80</f>
        <v>7908282.7850000011</v>
      </c>
      <c r="D62" s="16">
        <f>+D63+D64+D65+D67+D68+D69+D70+D71+D72+D73+D74+D75+D76+D77+D78+D79+D80</f>
        <v>7616135.8999999994</v>
      </c>
      <c r="E62" s="26">
        <f t="shared" si="0"/>
        <v>96.305811350674887</v>
      </c>
      <c r="F62" s="21">
        <f t="shared" si="1"/>
        <v>-292146.88500000164</v>
      </c>
      <c r="G62" s="4"/>
    </row>
    <row r="63" spans="1:7" ht="30" x14ac:dyDescent="0.25">
      <c r="A63" s="3" t="s">
        <v>44</v>
      </c>
      <c r="B63" s="13">
        <v>59204.800000000003</v>
      </c>
      <c r="C63" s="18">
        <v>58268.9</v>
      </c>
      <c r="D63" s="15">
        <v>58268.9</v>
      </c>
      <c r="E63" s="25">
        <f t="shared" si="0"/>
        <v>100</v>
      </c>
      <c r="F63" s="13">
        <f t="shared" si="1"/>
        <v>0</v>
      </c>
    </row>
    <row r="64" spans="1:7" ht="30" x14ac:dyDescent="0.25">
      <c r="A64" s="3" t="s">
        <v>45</v>
      </c>
      <c r="B64" s="13">
        <v>43484.3</v>
      </c>
      <c r="C64" s="18">
        <v>39273.4</v>
      </c>
      <c r="D64" s="15">
        <v>39273.4</v>
      </c>
      <c r="E64" s="25">
        <f t="shared" si="0"/>
        <v>100</v>
      </c>
      <c r="F64" s="13">
        <f t="shared" si="1"/>
        <v>0</v>
      </c>
    </row>
    <row r="65" spans="1:6" ht="30" x14ac:dyDescent="0.25">
      <c r="A65" s="3" t="s">
        <v>46</v>
      </c>
      <c r="B65" s="13">
        <v>116699</v>
      </c>
      <c r="C65" s="18">
        <v>131491.6</v>
      </c>
      <c r="D65" s="15">
        <v>135992.1</v>
      </c>
      <c r="E65" s="25">
        <f t="shared" si="0"/>
        <v>103.42265209336566</v>
      </c>
      <c r="F65" s="13">
        <f t="shared" si="1"/>
        <v>4500.5</v>
      </c>
    </row>
    <row r="66" spans="1:6" ht="45" x14ac:dyDescent="0.25">
      <c r="A66" s="22" t="s">
        <v>103</v>
      </c>
      <c r="B66" s="13">
        <v>33647.699999999997</v>
      </c>
      <c r="C66" s="18"/>
      <c r="D66" s="15"/>
      <c r="E66" s="25"/>
      <c r="F66" s="13"/>
    </row>
    <row r="67" spans="1:6" ht="90" x14ac:dyDescent="0.25">
      <c r="A67" s="3" t="s">
        <v>47</v>
      </c>
      <c r="B67" s="13">
        <v>117512.5</v>
      </c>
      <c r="C67" s="18">
        <v>39351.1</v>
      </c>
      <c r="D67" s="15">
        <v>38238.6</v>
      </c>
      <c r="E67" s="25">
        <f t="shared" si="0"/>
        <v>97.172887161985315</v>
      </c>
      <c r="F67" s="13">
        <f t="shared" si="1"/>
        <v>-1112.5</v>
      </c>
    </row>
    <row r="68" spans="1:6" ht="75" x14ac:dyDescent="0.25">
      <c r="A68" s="3" t="s">
        <v>48</v>
      </c>
      <c r="B68" s="13">
        <v>61534.6</v>
      </c>
      <c r="C68" s="18">
        <v>66184.2</v>
      </c>
      <c r="D68" s="15">
        <v>65814.100000000006</v>
      </c>
      <c r="E68" s="25">
        <f t="shared" si="0"/>
        <v>99.440803091976647</v>
      </c>
      <c r="F68" s="13">
        <f t="shared" si="1"/>
        <v>-370.09999999999127</v>
      </c>
    </row>
    <row r="69" spans="1:6" ht="60" x14ac:dyDescent="0.25">
      <c r="A69" s="3" t="s">
        <v>49</v>
      </c>
      <c r="B69" s="13">
        <v>60509.3</v>
      </c>
      <c r="C69" s="18">
        <v>65123.3</v>
      </c>
      <c r="D69" s="15">
        <v>64670</v>
      </c>
      <c r="E69" s="25">
        <f t="shared" si="0"/>
        <v>99.30393576492591</v>
      </c>
      <c r="F69" s="13">
        <f t="shared" si="1"/>
        <v>-453.30000000000291</v>
      </c>
    </row>
    <row r="70" spans="1:6" ht="60" x14ac:dyDescent="0.25">
      <c r="A70" s="3" t="s">
        <v>50</v>
      </c>
      <c r="B70" s="13">
        <v>5555.5</v>
      </c>
      <c r="C70" s="18">
        <v>7073.7849999999999</v>
      </c>
      <c r="D70" s="15">
        <v>7073.8</v>
      </c>
      <c r="E70" s="25">
        <f t="shared" si="0"/>
        <v>100.00021205055003</v>
      </c>
      <c r="F70" s="13">
        <f t="shared" si="1"/>
        <v>1.5000000000327418E-2</v>
      </c>
    </row>
    <row r="71" spans="1:6" ht="45" x14ac:dyDescent="0.25">
      <c r="A71" s="3" t="s">
        <v>51</v>
      </c>
      <c r="B71" s="13">
        <v>68.900000000000006</v>
      </c>
      <c r="C71" s="18">
        <v>125.9</v>
      </c>
      <c r="D71" s="15">
        <v>72.5</v>
      </c>
      <c r="E71" s="25">
        <f t="shared" ref="E71:E115" si="2">D71/C71*100</f>
        <v>57.585385226370136</v>
      </c>
      <c r="F71" s="13">
        <f t="shared" ref="F71:F115" si="3">D71-C71</f>
        <v>-53.400000000000006</v>
      </c>
    </row>
    <row r="72" spans="1:6" ht="30" x14ac:dyDescent="0.25">
      <c r="A72" s="3" t="s">
        <v>52</v>
      </c>
      <c r="B72" s="13">
        <v>1265162.8</v>
      </c>
      <c r="C72" s="18">
        <v>1023451</v>
      </c>
      <c r="D72" s="15">
        <v>773583.9</v>
      </c>
      <c r="E72" s="25">
        <f t="shared" si="2"/>
        <v>75.585826776269698</v>
      </c>
      <c r="F72" s="13">
        <f t="shared" si="3"/>
        <v>-249867.09999999998</v>
      </c>
    </row>
    <row r="73" spans="1:6" ht="45" x14ac:dyDescent="0.25">
      <c r="A73" s="3" t="s">
        <v>53</v>
      </c>
      <c r="B73" s="13">
        <v>7791.5</v>
      </c>
      <c r="C73" s="18">
        <v>8496.6</v>
      </c>
      <c r="D73" s="15">
        <v>8495.7000000000007</v>
      </c>
      <c r="E73" s="25">
        <f t="shared" si="2"/>
        <v>99.989407527716978</v>
      </c>
      <c r="F73" s="13">
        <f t="shared" si="3"/>
        <v>-0.8999999999996362</v>
      </c>
    </row>
    <row r="74" spans="1:6" ht="60" x14ac:dyDescent="0.25">
      <c r="A74" s="3" t="s">
        <v>54</v>
      </c>
      <c r="B74" s="13">
        <v>6139.7</v>
      </c>
      <c r="C74" s="18">
        <v>10044.9</v>
      </c>
      <c r="D74" s="15">
        <v>10038.700000000001</v>
      </c>
      <c r="E74" s="25">
        <f t="shared" si="2"/>
        <v>99.938277135660897</v>
      </c>
      <c r="F74" s="13">
        <f t="shared" si="3"/>
        <v>-6.1999999999989086</v>
      </c>
    </row>
    <row r="75" spans="1:6" ht="45" x14ac:dyDescent="0.25">
      <c r="A75" s="3" t="s">
        <v>55</v>
      </c>
      <c r="B75" s="13">
        <v>8.1999999999999993</v>
      </c>
      <c r="C75" s="18">
        <v>26.3</v>
      </c>
      <c r="D75" s="15">
        <v>13.3</v>
      </c>
      <c r="E75" s="25">
        <f t="shared" si="2"/>
        <v>50.570342205323193</v>
      </c>
      <c r="F75" s="13">
        <f t="shared" si="3"/>
        <v>-13</v>
      </c>
    </row>
    <row r="76" spans="1:6" ht="45" x14ac:dyDescent="0.25">
      <c r="A76" s="3" t="s">
        <v>56</v>
      </c>
      <c r="B76" s="13">
        <v>503346.9</v>
      </c>
      <c r="C76" s="18">
        <v>556291.4</v>
      </c>
      <c r="D76" s="15">
        <v>555828.30000000005</v>
      </c>
      <c r="E76" s="25">
        <f t="shared" si="2"/>
        <v>99.916752263292224</v>
      </c>
      <c r="F76" s="13">
        <f t="shared" si="3"/>
        <v>-463.09999999997672</v>
      </c>
    </row>
    <row r="77" spans="1:6" ht="75" x14ac:dyDescent="0.25">
      <c r="A77" s="3" t="s">
        <v>57</v>
      </c>
      <c r="B77" s="13">
        <v>4227888.2</v>
      </c>
      <c r="C77" s="18">
        <v>4321279.4000000004</v>
      </c>
      <c r="D77" s="15">
        <v>4257980.3</v>
      </c>
      <c r="E77" s="25">
        <f t="shared" si="2"/>
        <v>98.535176873774915</v>
      </c>
      <c r="F77" s="13">
        <f t="shared" si="3"/>
        <v>-63299.100000000559</v>
      </c>
    </row>
    <row r="78" spans="1:6" ht="90" x14ac:dyDescent="0.25">
      <c r="A78" s="3" t="s">
        <v>58</v>
      </c>
      <c r="B78" s="13">
        <v>349243.9</v>
      </c>
      <c r="C78" s="18">
        <v>358743.9</v>
      </c>
      <c r="D78" s="15">
        <v>378193.1</v>
      </c>
      <c r="E78" s="25">
        <f t="shared" si="2"/>
        <v>105.42147197485447</v>
      </c>
      <c r="F78" s="13">
        <f t="shared" si="3"/>
        <v>19449.199999999953</v>
      </c>
    </row>
    <row r="79" spans="1:6" ht="30" x14ac:dyDescent="0.25">
      <c r="A79" s="3" t="s">
        <v>59</v>
      </c>
      <c r="B79" s="13">
        <v>533977.9</v>
      </c>
      <c r="C79" s="18">
        <v>1097119.8999999999</v>
      </c>
      <c r="D79" s="15">
        <v>1097119.8999999999</v>
      </c>
      <c r="E79" s="25">
        <f t="shared" si="2"/>
        <v>100</v>
      </c>
      <c r="F79" s="13">
        <f t="shared" si="3"/>
        <v>0</v>
      </c>
    </row>
    <row r="80" spans="1:6" ht="30" x14ac:dyDescent="0.25">
      <c r="A80" s="3" t="s">
        <v>60</v>
      </c>
      <c r="B80" s="13">
        <v>106789.6</v>
      </c>
      <c r="C80" s="18">
        <v>125937.2</v>
      </c>
      <c r="D80" s="15">
        <v>125479.3</v>
      </c>
      <c r="E80" s="25">
        <f t="shared" si="2"/>
        <v>99.636406081761379</v>
      </c>
      <c r="F80" s="13">
        <f t="shared" si="3"/>
        <v>-457.89999999999418</v>
      </c>
    </row>
    <row r="81" spans="1:7" x14ac:dyDescent="0.25">
      <c r="A81" s="10" t="s">
        <v>14</v>
      </c>
      <c r="B81" s="14">
        <f>B82+B83+B84+B85+B86+B87+B88+B89+B90+B91+B92+B93+B94+B95+B96+B97+B98+B99+B100+B101+B102</f>
        <v>1469814.7999999998</v>
      </c>
      <c r="C81" s="17">
        <f>+C82+C83+C84+C85+C86+C87+C102</f>
        <v>2156012.4419999998</v>
      </c>
      <c r="D81" s="16">
        <f>+D82+D83+D84+D85+D86+D87+D102</f>
        <v>2168531.5</v>
      </c>
      <c r="E81" s="26">
        <f t="shared" si="2"/>
        <v>100.58065796635138</v>
      </c>
      <c r="F81" s="21">
        <f t="shared" si="3"/>
        <v>12519.058000000194</v>
      </c>
    </row>
    <row r="82" spans="1:7" ht="45" x14ac:dyDescent="0.25">
      <c r="A82" s="3" t="s">
        <v>61</v>
      </c>
      <c r="B82" s="14"/>
      <c r="C82" s="18">
        <v>159400</v>
      </c>
      <c r="D82" s="15">
        <v>141400</v>
      </c>
      <c r="E82" s="25">
        <f t="shared" si="2"/>
        <v>88.707653701380167</v>
      </c>
      <c r="F82" s="13">
        <f t="shared" si="3"/>
        <v>-18000</v>
      </c>
      <c r="G82" s="4"/>
    </row>
    <row r="83" spans="1:7" ht="45" x14ac:dyDescent="0.25">
      <c r="A83" s="3" t="s">
        <v>62</v>
      </c>
      <c r="B83" s="23">
        <v>11816.1</v>
      </c>
      <c r="C83" s="18">
        <v>14583.565000000001</v>
      </c>
      <c r="D83" s="15">
        <v>16435.7</v>
      </c>
      <c r="E83" s="25">
        <f t="shared" si="2"/>
        <v>112.70015253471975</v>
      </c>
      <c r="F83" s="13">
        <f t="shared" si="3"/>
        <v>1852.1350000000002</v>
      </c>
    </row>
    <row r="84" spans="1:7" ht="45" x14ac:dyDescent="0.25">
      <c r="A84" s="3" t="s">
        <v>63</v>
      </c>
      <c r="B84" s="23">
        <v>228.7</v>
      </c>
      <c r="C84" s="18">
        <v>659.27700000000004</v>
      </c>
      <c r="D84" s="15">
        <v>723.6</v>
      </c>
      <c r="E84" s="25">
        <f t="shared" si="2"/>
        <v>109.75659699944029</v>
      </c>
      <c r="F84" s="13">
        <f t="shared" si="3"/>
        <v>64.322999999999979</v>
      </c>
    </row>
    <row r="85" spans="1:7" ht="45" x14ac:dyDescent="0.25">
      <c r="A85" s="3" t="s">
        <v>64</v>
      </c>
      <c r="B85" s="23">
        <v>167346.29999999999</v>
      </c>
      <c r="C85" s="18">
        <v>129561.7</v>
      </c>
      <c r="D85" s="15">
        <v>129561.7</v>
      </c>
      <c r="E85" s="25">
        <f t="shared" si="2"/>
        <v>100</v>
      </c>
      <c r="F85" s="13">
        <f t="shared" si="3"/>
        <v>0</v>
      </c>
    </row>
    <row r="86" spans="1:7" ht="60" x14ac:dyDescent="0.25">
      <c r="A86" s="3" t="s">
        <v>65</v>
      </c>
      <c r="B86" s="23">
        <v>16712</v>
      </c>
      <c r="C86" s="18">
        <v>339.2</v>
      </c>
      <c r="D86" s="15">
        <v>339.2</v>
      </c>
      <c r="E86" s="25">
        <f t="shared" si="2"/>
        <v>100</v>
      </c>
      <c r="F86" s="13">
        <f t="shared" si="3"/>
        <v>0</v>
      </c>
    </row>
    <row r="87" spans="1:7" ht="30" x14ac:dyDescent="0.25">
      <c r="A87" s="3" t="s">
        <v>66</v>
      </c>
      <c r="B87" s="14"/>
      <c r="C87" s="18">
        <v>637500</v>
      </c>
      <c r="D87" s="15">
        <v>637500</v>
      </c>
      <c r="E87" s="25">
        <f t="shared" si="2"/>
        <v>100</v>
      </c>
      <c r="F87" s="13">
        <f t="shared" si="3"/>
        <v>0</v>
      </c>
    </row>
    <row r="88" spans="1:7" ht="60" x14ac:dyDescent="0.25">
      <c r="A88" s="22" t="s">
        <v>104</v>
      </c>
      <c r="B88" s="13">
        <v>896</v>
      </c>
      <c r="C88" s="18"/>
      <c r="D88" s="15"/>
      <c r="E88" s="1"/>
      <c r="F88" s="13"/>
    </row>
    <row r="89" spans="1:7" ht="45" x14ac:dyDescent="0.25">
      <c r="A89" s="22" t="s">
        <v>105</v>
      </c>
      <c r="B89" s="13">
        <v>85000</v>
      </c>
      <c r="C89" s="18"/>
      <c r="D89" s="15"/>
      <c r="E89" s="1"/>
      <c r="F89" s="13"/>
    </row>
    <row r="90" spans="1:7" ht="75" x14ac:dyDescent="0.25">
      <c r="A90" s="22" t="s">
        <v>106</v>
      </c>
      <c r="B90" s="13">
        <v>2260</v>
      </c>
      <c r="C90" s="18"/>
      <c r="D90" s="15"/>
      <c r="E90" s="1"/>
      <c r="F90" s="13"/>
    </row>
    <row r="91" spans="1:7" ht="90" x14ac:dyDescent="0.25">
      <c r="A91" s="22" t="s">
        <v>107</v>
      </c>
      <c r="B91" s="13">
        <v>444</v>
      </c>
      <c r="C91" s="18"/>
      <c r="D91" s="15"/>
      <c r="E91" s="1"/>
      <c r="F91" s="13"/>
    </row>
    <row r="92" spans="1:7" ht="45" x14ac:dyDescent="0.25">
      <c r="A92" s="22" t="s">
        <v>108</v>
      </c>
      <c r="B92" s="13">
        <v>147200</v>
      </c>
      <c r="C92" s="18"/>
      <c r="D92" s="15"/>
      <c r="E92" s="1"/>
      <c r="F92" s="13"/>
    </row>
    <row r="93" spans="1:7" ht="60" x14ac:dyDescent="0.25">
      <c r="A93" s="22" t="s">
        <v>109</v>
      </c>
      <c r="B93" s="13">
        <v>3000</v>
      </c>
      <c r="C93" s="18"/>
      <c r="D93" s="15"/>
      <c r="E93" s="1"/>
      <c r="F93" s="13"/>
    </row>
    <row r="94" spans="1:7" ht="60" x14ac:dyDescent="0.25">
      <c r="A94" s="22" t="s">
        <v>110</v>
      </c>
      <c r="B94" s="13">
        <v>1350</v>
      </c>
      <c r="C94" s="18"/>
      <c r="D94" s="15"/>
      <c r="E94" s="1"/>
      <c r="F94" s="13"/>
    </row>
    <row r="95" spans="1:7" ht="75" x14ac:dyDescent="0.25">
      <c r="A95" s="22" t="s">
        <v>111</v>
      </c>
      <c r="B95" s="13">
        <v>40454</v>
      </c>
      <c r="C95" s="18"/>
      <c r="D95" s="15"/>
      <c r="E95" s="1"/>
      <c r="F95" s="13"/>
    </row>
    <row r="96" spans="1:7" ht="120" x14ac:dyDescent="0.25">
      <c r="A96" s="22" t="s">
        <v>112</v>
      </c>
      <c r="B96" s="13">
        <v>4209.5</v>
      </c>
      <c r="C96" s="18"/>
      <c r="D96" s="15"/>
      <c r="E96" s="1"/>
      <c r="F96" s="13"/>
    </row>
    <row r="97" spans="1:7" ht="135" x14ac:dyDescent="0.25">
      <c r="A97" s="22" t="s">
        <v>113</v>
      </c>
      <c r="B97" s="13">
        <v>49202.400000000001</v>
      </c>
      <c r="C97" s="18"/>
      <c r="D97" s="15"/>
      <c r="E97" s="1"/>
      <c r="F97" s="13"/>
    </row>
    <row r="98" spans="1:7" ht="45" x14ac:dyDescent="0.25">
      <c r="A98" s="22" t="s">
        <v>114</v>
      </c>
      <c r="B98" s="13">
        <v>7485.6</v>
      </c>
      <c r="C98" s="18"/>
      <c r="D98" s="15"/>
      <c r="E98" s="1"/>
      <c r="F98" s="13"/>
    </row>
    <row r="99" spans="1:7" ht="105" x14ac:dyDescent="0.25">
      <c r="A99" s="22" t="s">
        <v>115</v>
      </c>
      <c r="B99" s="13">
        <v>544685.69999999995</v>
      </c>
      <c r="C99" s="18"/>
      <c r="D99" s="15"/>
      <c r="E99" s="1"/>
      <c r="F99" s="13"/>
    </row>
    <row r="100" spans="1:7" ht="60" x14ac:dyDescent="0.25">
      <c r="A100" s="24" t="s">
        <v>116</v>
      </c>
      <c r="B100" s="13">
        <v>319360.2</v>
      </c>
      <c r="C100" s="18"/>
      <c r="D100" s="15"/>
      <c r="E100" s="1"/>
      <c r="F100" s="13"/>
    </row>
    <row r="101" spans="1:7" ht="60" x14ac:dyDescent="0.25">
      <c r="A101" s="24" t="s">
        <v>117</v>
      </c>
      <c r="B101" s="13">
        <v>1464.3</v>
      </c>
      <c r="C101" s="18"/>
      <c r="D101" s="15"/>
      <c r="E101" s="1"/>
      <c r="F101" s="13"/>
    </row>
    <row r="102" spans="1:7" x14ac:dyDescent="0.25">
      <c r="A102" s="3" t="s">
        <v>67</v>
      </c>
      <c r="B102" s="23">
        <v>66700</v>
      </c>
      <c r="C102" s="18">
        <v>1213968.7</v>
      </c>
      <c r="D102" s="15">
        <v>1242571.3</v>
      </c>
      <c r="E102" s="25">
        <f t="shared" si="2"/>
        <v>102.35612334980301</v>
      </c>
      <c r="F102" s="13">
        <f t="shared" si="3"/>
        <v>28602.600000000093</v>
      </c>
    </row>
    <row r="103" spans="1:7" ht="42.75" x14ac:dyDescent="0.25">
      <c r="A103" s="7" t="s">
        <v>15</v>
      </c>
      <c r="B103" s="21">
        <f>B104</f>
        <v>1434426.8</v>
      </c>
      <c r="C103" s="17">
        <f>+C104</f>
        <v>-5749.2</v>
      </c>
      <c r="D103" s="16">
        <f>+D104</f>
        <v>-5749.2</v>
      </c>
      <c r="E103" s="26">
        <f t="shared" si="2"/>
        <v>100</v>
      </c>
      <c r="F103" s="21">
        <f t="shared" si="3"/>
        <v>0</v>
      </c>
    </row>
    <row r="104" spans="1:7" ht="105" x14ac:dyDescent="0.25">
      <c r="A104" s="8" t="s">
        <v>68</v>
      </c>
      <c r="B104" s="13">
        <f>1419220+15206.8</f>
        <v>1434426.8</v>
      </c>
      <c r="C104" s="18">
        <v>-5749.2</v>
      </c>
      <c r="D104" s="15">
        <v>-5749.2</v>
      </c>
      <c r="E104" s="25">
        <f t="shared" si="2"/>
        <v>100</v>
      </c>
      <c r="F104" s="13">
        <f t="shared" si="3"/>
        <v>0</v>
      </c>
    </row>
    <row r="105" spans="1:7" ht="29.25" x14ac:dyDescent="0.25">
      <c r="A105" s="11" t="s">
        <v>16</v>
      </c>
      <c r="B105" s="21">
        <f>B106</f>
        <v>100765.8</v>
      </c>
      <c r="C105" s="17">
        <f>+C106</f>
        <v>505820.3</v>
      </c>
      <c r="D105" s="16">
        <f>+D106</f>
        <v>240482.9</v>
      </c>
      <c r="E105" s="26">
        <f t="shared" si="2"/>
        <v>47.543149217222002</v>
      </c>
      <c r="F105" s="21">
        <f t="shared" si="3"/>
        <v>-265337.40000000002</v>
      </c>
    </row>
    <row r="106" spans="1:7" ht="105" x14ac:dyDescent="0.25">
      <c r="A106" s="12" t="s">
        <v>69</v>
      </c>
      <c r="B106" s="13">
        <v>100765.8</v>
      </c>
      <c r="C106" s="18">
        <v>505820.3</v>
      </c>
      <c r="D106" s="15">
        <v>240482.9</v>
      </c>
      <c r="E106" s="25">
        <f t="shared" si="2"/>
        <v>47.543149217222002</v>
      </c>
      <c r="F106" s="13">
        <f t="shared" si="3"/>
        <v>-265337.40000000002</v>
      </c>
    </row>
    <row r="107" spans="1:7" ht="99.75" x14ac:dyDescent="0.25">
      <c r="A107" s="9" t="s">
        <v>17</v>
      </c>
      <c r="B107" s="21">
        <f>B108+B109</f>
        <v>218727</v>
      </c>
      <c r="C107" s="17">
        <f>+C108+C109</f>
        <v>108287.245</v>
      </c>
      <c r="D107" s="16">
        <f>+D108+D109</f>
        <v>109977.2</v>
      </c>
      <c r="E107" s="26">
        <f t="shared" si="2"/>
        <v>101.56062239832586</v>
      </c>
      <c r="F107" s="21">
        <f t="shared" si="3"/>
        <v>1689.9550000000017</v>
      </c>
      <c r="G107" s="4"/>
    </row>
    <row r="108" spans="1:7" ht="60" x14ac:dyDescent="0.25">
      <c r="A108" s="3" t="s">
        <v>70</v>
      </c>
      <c r="B108" s="13">
        <v>218727</v>
      </c>
      <c r="C108" s="18">
        <v>105884.442</v>
      </c>
      <c r="D108" s="15">
        <v>107574.39999999999</v>
      </c>
      <c r="E108" s="25">
        <f t="shared" si="2"/>
        <v>101.59603995457613</v>
      </c>
      <c r="F108" s="13">
        <f t="shared" si="3"/>
        <v>1689.9579999999987</v>
      </c>
    </row>
    <row r="109" spans="1:7" ht="30" x14ac:dyDescent="0.25">
      <c r="A109" s="3" t="s">
        <v>71</v>
      </c>
      <c r="B109" s="13"/>
      <c r="C109" s="18">
        <v>2402.8029999999999</v>
      </c>
      <c r="D109" s="15">
        <v>2402.8000000000002</v>
      </c>
      <c r="E109" s="25">
        <f t="shared" si="2"/>
        <v>99.999875145819288</v>
      </c>
      <c r="F109" s="13">
        <f t="shared" si="3"/>
        <v>-2.9999999997016857E-3</v>
      </c>
    </row>
    <row r="110" spans="1:7" ht="43.5" x14ac:dyDescent="0.25">
      <c r="A110" s="11" t="s">
        <v>18</v>
      </c>
      <c r="B110" s="21">
        <f>B111+B112+B113+B114+B115</f>
        <v>-122495.6</v>
      </c>
      <c r="C110" s="17">
        <f>+C111+C112+C113+C114+C115</f>
        <v>-254900.16010000001</v>
      </c>
      <c r="D110" s="16">
        <f>+D111+D112+D113+D114+D115</f>
        <v>-266661.5</v>
      </c>
      <c r="E110" s="26">
        <f t="shared" si="2"/>
        <v>104.61409670962382</v>
      </c>
      <c r="F110" s="21">
        <f t="shared" si="3"/>
        <v>-11761.339899999992</v>
      </c>
    </row>
    <row r="111" spans="1:7" ht="45" x14ac:dyDescent="0.25">
      <c r="A111" s="3" t="s">
        <v>72</v>
      </c>
      <c r="B111" s="13"/>
      <c r="C111" s="18">
        <v>-22.229099999999999</v>
      </c>
      <c r="D111" s="15">
        <v>-22.2</v>
      </c>
      <c r="E111" s="25">
        <f t="shared" si="2"/>
        <v>99.869090516485144</v>
      </c>
      <c r="F111" s="13">
        <f t="shared" si="3"/>
        <v>2.9099999999999682E-2</v>
      </c>
    </row>
    <row r="112" spans="1:7" ht="60" x14ac:dyDescent="0.25">
      <c r="A112" s="3" t="s">
        <v>73</v>
      </c>
      <c r="B112" s="13"/>
      <c r="C112" s="18">
        <v>-600</v>
      </c>
      <c r="D112" s="15">
        <v>-750</v>
      </c>
      <c r="E112" s="25">
        <f t="shared" si="2"/>
        <v>125</v>
      </c>
      <c r="F112" s="13">
        <f t="shared" si="3"/>
        <v>-150</v>
      </c>
    </row>
    <row r="113" spans="1:6" ht="60" x14ac:dyDescent="0.25">
      <c r="A113" s="3" t="s">
        <v>74</v>
      </c>
      <c r="B113" s="13"/>
      <c r="C113" s="18">
        <v>-7.327</v>
      </c>
      <c r="D113" s="15">
        <v>-7.3</v>
      </c>
      <c r="E113" s="25">
        <f t="shared" si="2"/>
        <v>99.631499931759251</v>
      </c>
      <c r="F113" s="13">
        <f t="shared" si="3"/>
        <v>2.7000000000000135E-2</v>
      </c>
    </row>
    <row r="114" spans="1:6" ht="45" x14ac:dyDescent="0.25">
      <c r="A114" s="3" t="s">
        <v>75</v>
      </c>
      <c r="B114" s="13"/>
      <c r="C114" s="18">
        <v>-2935.89</v>
      </c>
      <c r="D114" s="15">
        <v>-2935.9</v>
      </c>
      <c r="E114" s="25">
        <f t="shared" si="2"/>
        <v>100.00034061221641</v>
      </c>
      <c r="F114" s="13">
        <f t="shared" si="3"/>
        <v>-1.0000000000218279E-2</v>
      </c>
    </row>
    <row r="115" spans="1:6" ht="45" x14ac:dyDescent="0.25">
      <c r="A115" s="3" t="s">
        <v>76</v>
      </c>
      <c r="B115" s="13">
        <v>-122495.6</v>
      </c>
      <c r="C115" s="18">
        <v>-251334.71400000001</v>
      </c>
      <c r="D115" s="15">
        <v>-262946.09999999998</v>
      </c>
      <c r="E115" s="25">
        <f t="shared" si="2"/>
        <v>104.61988947535514</v>
      </c>
      <c r="F115" s="13">
        <f t="shared" si="3"/>
        <v>-11611.385999999969</v>
      </c>
    </row>
  </sheetData>
  <mergeCells count="7">
    <mergeCell ref="D1:F1"/>
    <mergeCell ref="A4:A5"/>
    <mergeCell ref="C4:C5"/>
    <mergeCell ref="B4:B5"/>
    <mergeCell ref="D4:E4"/>
    <mergeCell ref="F4:F5"/>
    <mergeCell ref="A2:F2"/>
  </mergeCells>
  <pageMargins left="0.47" right="0.26" top="0.16" bottom="0.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2018-05-18T12:22:23Z</dcterms:modified>
</cp:coreProperties>
</file>